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60"/>
  </bookViews>
  <sheets>
    <sheet name="май" sheetId="1" r:id="rId1"/>
  </sheets>
  <definedNames>
    <definedName name="_xlnm.Print_Area" localSheetId="0">май!$A$1:$E$126</definedName>
  </definedNames>
  <calcPr calcId="125725"/>
</workbook>
</file>

<file path=xl/calcChain.xml><?xml version="1.0" encoding="utf-8"?>
<calcChain xmlns="http://schemas.openxmlformats.org/spreadsheetml/2006/main">
  <c r="E122" i="1"/>
  <c r="E121"/>
  <c r="E120"/>
  <c r="E119"/>
  <c r="E118"/>
  <c r="E117"/>
  <c r="D117"/>
  <c r="C117"/>
  <c r="E116"/>
  <c r="E115"/>
  <c r="E110"/>
  <c r="D110"/>
  <c r="E109"/>
  <c r="E108"/>
  <c r="D108"/>
  <c r="C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D86"/>
  <c r="C86"/>
  <c r="E79"/>
  <c r="E78"/>
  <c r="E77"/>
  <c r="E76"/>
  <c r="D75"/>
  <c r="E75" s="1"/>
  <c r="C75"/>
  <c r="D72"/>
  <c r="C72"/>
  <c r="E71"/>
  <c r="E70"/>
  <c r="D69"/>
  <c r="C69"/>
  <c r="E69" s="1"/>
  <c r="D66"/>
  <c r="D53" s="1"/>
  <c r="E53" s="1"/>
  <c r="C66"/>
  <c r="C53" s="1"/>
  <c r="E65"/>
  <c r="E64"/>
  <c r="E63"/>
  <c r="D63"/>
  <c r="C63"/>
  <c r="E62"/>
  <c r="E61"/>
  <c r="C60"/>
  <c r="E59"/>
  <c r="E58"/>
  <c r="E57"/>
  <c r="E56"/>
  <c r="E55"/>
  <c r="E54"/>
  <c r="E52"/>
  <c r="E46"/>
  <c r="E45"/>
  <c r="E44"/>
  <c r="E43"/>
  <c r="E42"/>
  <c r="D41"/>
  <c r="E41" s="1"/>
  <c r="C41"/>
  <c r="E40"/>
  <c r="E39"/>
  <c r="E38"/>
  <c r="E36"/>
  <c r="E35"/>
  <c r="E34"/>
  <c r="E33"/>
  <c r="E32"/>
  <c r="D31"/>
  <c r="C31"/>
  <c r="E31" s="1"/>
  <c r="E30"/>
  <c r="D29"/>
  <c r="C29"/>
  <c r="C28" s="1"/>
  <c r="E27"/>
  <c r="E23"/>
  <c r="D20"/>
  <c r="C20"/>
  <c r="E20" s="1"/>
  <c r="E19"/>
  <c r="E18"/>
  <c r="D17"/>
  <c r="E17" s="1"/>
  <c r="C17"/>
  <c r="E16"/>
  <c r="E15"/>
  <c r="E14"/>
  <c r="D14"/>
  <c r="D5" s="1"/>
  <c r="C14"/>
  <c r="E13"/>
  <c r="E12"/>
  <c r="E11"/>
  <c r="D10"/>
  <c r="C10"/>
  <c r="E10" s="1"/>
  <c r="E9"/>
  <c r="D8"/>
  <c r="C8"/>
  <c r="E8" s="1"/>
  <c r="E7"/>
  <c r="D6"/>
  <c r="C6"/>
  <c r="C5" s="1"/>
  <c r="C49" s="1"/>
  <c r="E5" l="1"/>
  <c r="D49"/>
  <c r="D51"/>
  <c r="C51"/>
  <c r="C50" s="1"/>
  <c r="C123" s="1"/>
  <c r="E6"/>
  <c r="D28"/>
  <c r="E28" s="1"/>
  <c r="E29"/>
  <c r="E49" l="1"/>
  <c r="D123"/>
  <c r="E123" s="1"/>
  <c r="E51"/>
  <c r="D50"/>
  <c r="E50" s="1"/>
</calcChain>
</file>

<file path=xl/sharedStrings.xml><?xml version="1.0" encoding="utf-8"?>
<sst xmlns="http://schemas.openxmlformats.org/spreadsheetml/2006/main" count="232" uniqueCount="205">
  <si>
    <t xml:space="preserve">                                                      ИСПОЛНЕНИЕ</t>
  </si>
  <si>
    <t xml:space="preserve">            доходной части бюджета городского округа город Арзамас на 1 июня 2019 года</t>
  </si>
  <si>
    <t xml:space="preserve">                                                                                                                                  </t>
  </si>
  <si>
    <t>тыс.руб.</t>
  </si>
  <si>
    <t>Код классификации</t>
  </si>
  <si>
    <t>Наименование доходов</t>
  </si>
  <si>
    <t>Бюджет 2019г, утвержденный решением городской Думы   от №55 от 30.05.2019г</t>
  </si>
  <si>
    <t>Исполнено</t>
  </si>
  <si>
    <t>%</t>
  </si>
  <si>
    <t>1.     НАЛОГОВЫЕ  ДОХОДЫ   -   Всего</t>
  </si>
  <si>
    <t>1 01 00000 00 0000 000</t>
  </si>
  <si>
    <t>1.1. Налоги на прибыль, доходы</t>
  </si>
  <si>
    <t>1 01 02000 01 0000 110</t>
  </si>
  <si>
    <t>Налог на доходы физических лиц</t>
  </si>
  <si>
    <t>1 03 00000 00 0000 000</t>
  </si>
  <si>
    <t>1.2. Налоги на товары (работы, услуги), реализуемые на территории Российской Федерации</t>
  </si>
  <si>
    <t xml:space="preserve">1 03 02230 01 0000 110
1 03 02240 01 0000 110
1 03 02250 01 0000 110
1 03 02260 01 0000 110
</t>
  </si>
  <si>
    <t>Доходы от уплаты акцизов на дизельное топливо, масла для дизельных и (или) карбюраторных (инжекторных) двигателей, автомобильный и прямогонный бензины,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</si>
  <si>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</si>
  <si>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1.3. 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</si>
  <si>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</si>
  <si>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</si>
  <si>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</si>
  <si>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</si>
  <si>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</si>
  <si>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</si>
  <si>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1 06 00000 00 0000 000</t>
  </si>
  <si>
    <t>1.4. Налоги на имущество</t>
  </si>
  <si>
    <t>1 06 01020 04 0000 110</t>
  </si>
  <si>
    <t>Налог на имущество физических лиц</t>
  </si>
  <si>
    <t>1 06 06000 04 0000 110</t>
  </si>
  <si>
    <t xml:space="preserve">Земельный налог </t>
  </si>
  <si>
    <t>1 08 00000 00 0000 000</t>
  </si>
  <si>
    <t xml:space="preserve">1.5. Государственная пошлина </t>
  </si>
  <si>
    <t>1 08 03010 01 1000 110</t>
  </si>
  <si>
    <t>1.5.1. Государственная пошлина по делам, рассматриваемым в судах общей юрисдикции и мировых судах</t>
  </si>
  <si>
    <t>1 08 0000 01 8000 110</t>
  </si>
  <si>
    <t>1.5.2. Государственная пошлина при обращении через МФЦ</t>
  </si>
  <si>
    <t>1 09 00000 00 0000 000</t>
  </si>
  <si>
    <t>1.6. Задолженность по отмененным налогам и сборам</t>
  </si>
  <si>
    <t>1 09 01020 04 0000 110</t>
  </si>
  <si>
    <t xml:space="preserve">  налог на прибыль (2%)</t>
  </si>
  <si>
    <t>1 09 04010 02 0000 110</t>
  </si>
  <si>
    <t xml:space="preserve">  налог на имущество предприятий</t>
  </si>
  <si>
    <t>1 09 04052 04 0000 110</t>
  </si>
  <si>
    <t xml:space="preserve">  земельный налог (по обязательствам, возникшим до 1января 2006г)</t>
  </si>
  <si>
    <t>1 09 06010 02 0000 110</t>
  </si>
  <si>
    <t xml:space="preserve">  налог с продаж</t>
  </si>
  <si>
    <t>1 09 07012 04 0000 110</t>
  </si>
  <si>
    <t xml:space="preserve">  налог на рекламу</t>
  </si>
  <si>
    <t>1 09 07032 04 0000 110</t>
  </si>
  <si>
    <t xml:space="preserve">  целевые сборы на содержание милиции</t>
  </si>
  <si>
    <t>1 09 07052 04 0000 110</t>
  </si>
  <si>
    <t xml:space="preserve">  прочие местные налоги и сборы</t>
  </si>
  <si>
    <t>2.     НЕНАЛОГОВЫЕ  ДОХОДЫ  - Всего</t>
  </si>
  <si>
    <t>1 11 00000 00 0000 000</t>
  </si>
  <si>
    <t>2.1. Доходы от использования имущества, находящегося в государственной и муниципальной собственности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</si>
  <si>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</si>
  <si>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</si>
  <si>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</si>
  <si>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</t>
  </si>
  <si>
    <t>1 11 05012 04 0000 120</t>
  </si>
  <si>
    <t>доходы, получаемые в виде арендной платы за земельные участки, государственная собствен-                      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</si>
  <si>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предоставленныев целях строительстваобъектов недвижимости, переданных на администрирование в Министерство инвестиций, земельных и имущественных отношений Нижегородской области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</si>
  <si>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</si>
  <si>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собственнности городских округов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</si>
  <si>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</si>
  <si>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</t>
  </si>
  <si>
    <t>1 11 07000 00 0000 120</t>
  </si>
  <si>
    <t xml:space="preserve">Платежи от государственных и муниципальных унитарных предприятий </t>
  </si>
  <si>
    <t>1 11 09044 04 0000 120</t>
  </si>
  <si>
    <t xml:space="preserve">Прочие поступления от имущества, находящегося </t>
  </si>
  <si>
    <t>в собственности городских округов</t>
  </si>
  <si>
    <t>1 11 09044 04 0010 120</t>
  </si>
  <si>
    <t>Плата за наем жилья</t>
  </si>
  <si>
    <t>1 12 01000 01 0000 120</t>
  </si>
  <si>
    <t>2.2. Плата за негативное воздействие на окружающую среду</t>
  </si>
  <si>
    <t>1 13 00000 00 0000 130</t>
  </si>
  <si>
    <t>2.3. Прочие доходы от оказания платных услуг (работ) и компенсация затрат государства</t>
  </si>
  <si>
    <t>1 13 01994 04 0000 130</t>
  </si>
  <si>
    <t>2.3.1. Прочие доходы от оказания платных услуг (работ)</t>
  </si>
  <si>
    <t>1 13 02994 04 0000 130</t>
  </si>
  <si>
    <t>2.3.2. Прочие доходы от компенсаций затрат государства</t>
  </si>
  <si>
    <t>1 14 02043 04 0000 410</t>
  </si>
  <si>
    <t>2.4. Доходы от реализации имущества, находящегося в собственности городских округов</t>
  </si>
  <si>
    <t>1 14 06000 00 0000 430</t>
  </si>
  <si>
    <t>2.5. Доходы от продажи земельных участков, находящихся в государственной и муниципальной собственности</t>
  </si>
  <si>
    <t>1 16 00000 00 0000 000</t>
  </si>
  <si>
    <t>2.6. Штрафы, санкции, возмещение ущерба</t>
  </si>
  <si>
    <t>1 17 01040 04 0000 180</t>
  </si>
  <si>
    <t>2.7. Невыясненные поступления</t>
  </si>
  <si>
    <t>1 17 05040 04 0000 180</t>
  </si>
  <si>
    <t>2.8. Прочие неналоговые доходы</t>
  </si>
  <si>
    <t>ИТОГО НАЛОГОВЫЕ И НЕНАЛОГОВЫЕ ДОХОДЫ</t>
  </si>
  <si>
    <t>2 00 00000 00 0000 000</t>
  </si>
  <si>
    <t>3.    БЕЗВОЗМЕЗДНЫЕ ПОСТУПЛЕНИЯ</t>
  </si>
  <si>
    <t>2 02 00000 00 0000 000</t>
  </si>
  <si>
    <t>3.1. Безвозмездные поступления от других бюджетов бюджетной системы Российской Федерации</t>
  </si>
  <si>
    <t>2 02 15000 00 0000 150</t>
  </si>
  <si>
    <t>Дотации</t>
  </si>
  <si>
    <t>2 02 20000 00 0000 150</t>
  </si>
  <si>
    <t>Субсидии - всего</t>
  </si>
  <si>
    <t>2 02 20077 04 0220 150</t>
  </si>
  <si>
    <t>на строительство, реконструкцию, проектно-изыскательские работы и разработку проектно-сметной документации объектов капитального строительства за счет средств областного бюджета</t>
  </si>
  <si>
    <t>на строительство зданий общеобразовательных организаций за счет средств областного бюджета</t>
  </si>
  <si>
    <t>на проектирование и строительство (реконструкцию) автомобильных дорог общего пользования местного значения муниципальных образований Нижегородской области, в том числе на строительство объектов скоростного внеуличного транспорта</t>
  </si>
  <si>
    <t>на организацию работ по строительству (реконструкции) дошкольных образовательных организаций, включая финансирование работ по строительству объектов за счет средств областного бюджета</t>
  </si>
  <si>
    <t>2 02 20299 04 0220 150</t>
  </si>
  <si>
    <t>на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</t>
  </si>
  <si>
    <t>2 02 20302 04 0220 150</t>
  </si>
  <si>
    <t>на обеспечение мероприятий по переселению граждан из аварийного жилищного фонда за счет средств областного бюджета</t>
  </si>
  <si>
    <t>2 02 25013 04 0000 150</t>
  </si>
  <si>
    <t xml:space="preserve">на реализацию мероприятий по сокращению доли загрязненных сточных вод </t>
  </si>
  <si>
    <t>2 02 25013 04 0110 150</t>
  </si>
  <si>
    <t>на реализацию мероприятий по сокращению доли загрязненных сточных вод за счет средств федерального бюджета</t>
  </si>
  <si>
    <t>2 02 25013 04 0220 150</t>
  </si>
  <si>
    <t xml:space="preserve">на реализацию мероприятий по сокращению доли загрязненных сточных вод за счет средств областного бюджета  </t>
  </si>
  <si>
    <t>2 02 25466 04 0000 150</t>
  </si>
  <si>
    <t xml:space="preserve">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 </t>
  </si>
  <si>
    <t>2 02 25466 04 0110 150</t>
  </si>
  <si>
    <t>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 за счет средств федерального бюджета</t>
  </si>
  <si>
    <t>2 02 25466 04 0220 150</t>
  </si>
  <si>
    <t>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 за счет средств областного бюджета</t>
  </si>
  <si>
    <t>2 02 25497 04 0000 150</t>
  </si>
  <si>
    <t xml:space="preserve">на осуществление социальных выплат молодым семьям на приобретение жилья или строительство индивидуального жилого дома </t>
  </si>
  <si>
    <t>2 02 25497 04 0220 150</t>
  </si>
  <si>
    <t>на осуществление социальных выплат молодым семьям на приобретение жилья или строительство индивидуального жилого дома за счет средств областного бюджета</t>
  </si>
  <si>
    <t>2 02 25497 04 0110 150</t>
  </si>
  <si>
    <t>на осуществление социальных выплат молодым семьям на приобретение жилья или строительство индивидуального жилого дома за счет средств федерального бюджета</t>
  </si>
  <si>
    <t>2 02 25519 04 0000 150</t>
  </si>
  <si>
    <t xml:space="preserve">на поддержку отрасли культуры </t>
  </si>
  <si>
    <t>2 02 25519 04 0110 150</t>
  </si>
  <si>
    <t xml:space="preserve">на поддержку отрасли культуры за счет средств федерального бюджета </t>
  </si>
  <si>
    <t>2 02 25519 04 0220 150</t>
  </si>
  <si>
    <t xml:space="preserve">на поддержку отрасли культуры за счет средств областного бюджета </t>
  </si>
  <si>
    <t>2 02 25555 04 0000 150</t>
  </si>
  <si>
    <t xml:space="preserve">на поддержку государственных программ субъектов РФ и муниципальных программ формирования современной городской среды </t>
  </si>
  <si>
    <t>2 02 25555 04 0110 150</t>
  </si>
  <si>
    <t>на поддержку государственных программ субъектов РФ и муниципальных программ формирования современной городской среды (федеральный бюджет)</t>
  </si>
  <si>
    <t>2 02 25555 04 0220 150</t>
  </si>
  <si>
    <t>на поддержку государственных программ субъектов РФ и муниципальных программ формирования современной городской среды (областной бюджет)</t>
  </si>
  <si>
    <t>2 02 29999 04 0000 150</t>
  </si>
  <si>
    <t>Прочие субсидии бюджетам городских округов</t>
  </si>
  <si>
    <t>2 02 29999 04 0220 150</t>
  </si>
  <si>
    <t xml:space="preserve">на компенсацию части платежа по полученным гражданами-участниками социальной-(льготной) ипотеки ипотечным жилищным кредитам (займам) </t>
  </si>
  <si>
    <t>на оказание частичной финансовой поддержки районных (городских) средств массовой информации</t>
  </si>
  <si>
    <t xml:space="preserve"> на выплату заработной платы с начислениями на нее работникам муниципальных учреждений и органов местного самоуправления </t>
  </si>
  <si>
    <t>на обеспечение доступа к системе электронного документооборота</t>
  </si>
  <si>
    <t>на приобретение подвижного состава для муниципальных транспортных предприятий бюджетам муниципальных районов и городских округов, входящих в паломническо-туристический кластер Арзамас-Дивеево-Саров Нижегородской области</t>
  </si>
  <si>
    <t>на поощрение муниципальных образований-победителей Всероссийского конкурса лучших проектов создания комфортной городской среды</t>
  </si>
  <si>
    <t>на капитальный ремонт объектов образования в рамках Адресной инвестиционной программы Нижегородской области</t>
  </si>
  <si>
    <t xml:space="preserve">на создание (обустройство) контейнерных площадок </t>
  </si>
  <si>
    <t>на капитальный ремонт образовательных организаций Нижегородской области, реализующих общеобразовательные программы</t>
  </si>
  <si>
    <t>на ликвидацию свалок и объектов размещения отходов</t>
  </si>
  <si>
    <t>2 02 30000 00 0000 150</t>
  </si>
  <si>
    <t>Субвенция  - всего</t>
  </si>
  <si>
    <t>2 02 30024 04 0000 150</t>
  </si>
  <si>
    <t>на исполнение полномочий в сфере общего образования в муниципальных общеобразовательных организациях</t>
  </si>
  <si>
    <t>на исполнение полномочий в сфере общего образования в муниципальных дошкольных образовательных организациях</t>
  </si>
  <si>
    <t>на исполнение полномочий по финансовому обеспечению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</si>
  <si>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на исполнение  полномочий по финансовому обеспечению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</si>
  <si>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на осуществление полномочий по организации и осуществлению деятельности по опеке и попечительству в отношении совершеннолетних граждан</t>
  </si>
  <si>
    <t xml:space="preserve"> на  осуществление полномочий по созданию и организации деятельности муниципальных комиссий по делам несовершеннолетних и защите их прав</t>
  </si>
  <si>
    <t>на осуществление полномочий по организации и осуществлению деятельности по опеке и попечительству в отношении несовершеннолетних граждан</t>
  </si>
  <si>
    <t>на осуществление полномочий по организационно-техническому и информационно-методическому сопровождению аттестации педагогических работников муниципальных и частных организаций, осуществляющих образовательную деятельность, с целью установления соответствия уровня квалификации требованиям, предъявляемым к первой квалификационной категории</t>
  </si>
  <si>
    <t>на компенсацию части расходов по приобретению путевки и предоставлению путевки с частичной оплатой за счет средств областного бюджета в организации, осуществляющие санаторно-курортное лечение детей в соответствии с имеющейся лицензией, организации, осуществляющие санаторно-курортную помощь детям в соответствии с имеющейся лицензией, расположенные на территории Российской Федерации</t>
  </si>
  <si>
    <t>на осуществление полномочий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и содержания безнадзорных животных</t>
  </si>
  <si>
    <t>на 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либо жилых помещений государственного жилищного фонда, право пользования которыми за ними сохранено, в целях обеспечения надлежащего санитарного и технического состояния этих жилых помещений</t>
  </si>
  <si>
    <t>на исполнение полномочий по дополнительному финансовому обеспечению мероприятий по организации двухразового бесплатного питания обучающихся с ограниченными возможностями здоровья, не проживающих в муниципальных организациях, осуществляющих образовательную деятельность по адаптированным основным общеобразовательным программам, в части финансового обеспечения наборов продуктов для организации питания</t>
  </si>
  <si>
    <t>на исполнение полномочий по финансовому обеспечению осуществления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образовательные программы дошкольного образования</t>
  </si>
  <si>
    <t>на осуществление выплаты компенсации части родительской платы за присмотр и уход за ребенком в государственных, муниципальных и частных образовательных организациях, реализующих образовательную программу дошкольного образования, в том числе обеспечение организации выплаты компенсации части родительской платы</t>
  </si>
  <si>
    <t>2 02 30024 04 0220 150</t>
  </si>
  <si>
    <t>Субвенции на обеспечение жильем в форме предоставления единовременной денежной выплаты на строительство или приобретение жилого помещения граждан, страдающих тяжелыми формами хронических заболеваний, перечень которых устанавливается уполномоченным Правительством Российской Федерации федеральным органом исполнительной власти</t>
  </si>
  <si>
    <t>на исполнение полномочий по финансовому обеспечению выплаты компенсации педагогическим работникам за работу по подготовке и проведению государственной итогой аттестации по образовательным программам основного общего и среднего общего образования</t>
  </si>
  <si>
    <t>2 02 35082 04 0220 150</t>
  </si>
  <si>
    <t>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областного бюджета</t>
  </si>
  <si>
    <t>2 02 35120 04 0000 150</t>
  </si>
  <si>
    <t xml:space="preserve">на реализацию переданных исполнительно-распорядительным органам муниципальных образований Нижегородской области государственных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 </t>
  </si>
  <si>
    <t>2 02 35134 04 0000 150</t>
  </si>
  <si>
    <t>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</si>
  <si>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2 02 35135 04 0000 150</t>
  </si>
  <si>
    <t xml:space="preserve">на обеспечение жильем отдельных категорий граждан, установленных Федеральным законом от 12 января 1995 года № 5-ФЗ "О ветеранах" </t>
  </si>
  <si>
    <t>2 02 35176 04 0000 150</t>
  </si>
  <si>
    <t xml:space="preserve">на обеспечение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 </t>
  </si>
  <si>
    <t>2 02 45160 00 0000 151</t>
  </si>
  <si>
    <t xml:space="preserve">Межбюджетные трансферты - всего </t>
  </si>
  <si>
    <t>иные межбюджетные трансферты</t>
  </si>
  <si>
    <t>Средства фонда на поддержку территорий:</t>
  </si>
  <si>
    <t>Распоряжение Правительства НО № 166-р от 01.03.2019 : МКОУ "Коррекционная школа" на приобретение и установку оконных блоков - 35 250 рублей;                                                                                               Администрации г.Арзамаса на оказание материальной помощи гражданам города - 30 000,0 рублей и них:                                                                 Войновой Елене Константиновне в связи с непридвиденными расходами на приобретение товаров первой необходимости - 10 000,0 рублей;  Карповой Светлане Юрьевне  в связи с непридвиденными расходами на приобретение товаров первой необходимости - 15 000,0 рублей;      Шмидову Александру Михайловичу в связи с непредвиденными расходами на лечение - 5 000,0 рублей.</t>
  </si>
  <si>
    <t>Распоряжение Правительства НО № 246-р от 25.03.2019:
Администрации г.Арзамаса - 116 880,0 рублей, из них:
для МБОУ "Средняя школа № 17 им. И.П. Склярова" на приобретение отделочных материалов для ремонта актового залашколы; на оказание материальной помощи гражданам - 60 000,0 рублей, из них:
Бариновой Ирине Викторовне в связи с непредвиденными расходами на лечение - 15 000,0 рублей; Карпушиной Мавлюде Михайловне в связи с непредвиденными расходами на приобретение лекарств - 20 000,0 рублей; Харитоновой Анне Ивановне в связи с непредвиденными расходами на приобретение товаров первой необходимости - 25 000,0 рублей.</t>
  </si>
  <si>
    <t>Распоряжение Правительства НО № 317-р от 10.04.2019:
Администрации г.Арзамаса - 405 000,0 рублей, из них:
для МБОУ "Средняя школа № 6 им. А.С. Макаренко" на приобретение оборудования для кабинета химии - 210 000,0 рублей;
для МБДОУ "Детский сад № 23" на приобретение двух навесов над входными дверями - 180 000,0 рублей;
на оказание материальной помощи Шигариной Ольге Михайловне в связи с непредвиденными расходами на приобретение товаров первой необходимости - 15 000,0 рублей.</t>
  </si>
  <si>
    <t>Межбюджетные трансферты областного бюджета 
на приобретение контейнеров и (или) бункеров</t>
  </si>
  <si>
    <t>2 02 45159 04 01100 150</t>
  </si>
  <si>
    <t xml:space="preserve">на финансовое обеспечение мероприятий по созданию дополнительных мест для детей в возрасте от 2 месяцев до 3 лет в образовательных оргшанизациях,осуществляющих образовательную деятельность по образовательным программам дошкольного образования за счет средств ФБ </t>
  </si>
  <si>
    <t>Средства Резервного фонда Правительства Нижегородской области</t>
  </si>
  <si>
    <t xml:space="preserve">по распоряжению Правительства Нижегородской области №27-р от 24.01.2019:            </t>
  </si>
  <si>
    <t>Распоряжение Правительства НО №141-р от 28.02.2019 на выполнение работ по объекту "Усиление перекрытия подвала и фундамента многоквартирного дома по адресу: г.Арзамас, ул.Калинина, д.13".</t>
  </si>
  <si>
    <t>Распоряжение Правительства НО №189-р от 06.03.2019 на снижение дифицита бюджета</t>
  </si>
  <si>
    <t>2 07 04050 04 0000 180</t>
  </si>
  <si>
    <t>3.2. Прочие безвозмездные поступления в бюджеты городских округов</t>
  </si>
  <si>
    <t>2 19 04000 04 0000 151</t>
  </si>
  <si>
    <t>3.3. 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</si>
  <si>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</si>
  <si>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Директор департамента финансов</t>
  </si>
  <si>
    <t>Бушуева И.В.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</si>
</sst>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20"/>
      <name val="Times New Roman"/>
      <family val="1"/>
      <charset val="204"/>
    </font>
    <font>
      <i/>
      <sz val="18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/>
    <xf numFmtId="0" fontId="5" fillId="0" borderId="1" xfId="0" applyFont="1" applyBorder="1"/>
    <xf numFmtId="164" fontId="5" fillId="0" borderId="1" xfId="0" applyNumberFormat="1" applyFont="1" applyBorder="1" applyAlignment="1">
      <alignment horizontal="center"/>
    </xf>
    <xf numFmtId="0" fontId="3" fillId="0" borderId="1" xfId="0" applyFont="1" applyBorder="1"/>
    <xf numFmtId="16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164" fontId="4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5" fillId="0" borderId="2" xfId="0" applyFont="1" applyBorder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8" fillId="0" borderId="1" xfId="0" applyFont="1" applyBorder="1"/>
    <xf numFmtId="164" fontId="7" fillId="0" borderId="1" xfId="0" applyNumberFormat="1" applyFont="1" applyBorder="1" applyAlignment="1">
      <alignment horizontal="center"/>
    </xf>
    <xf numFmtId="0" fontId="7" fillId="0" borderId="0" xfId="0" applyFont="1"/>
    <xf numFmtId="0" fontId="4" fillId="0" borderId="3" xfId="0" applyFont="1" applyBorder="1"/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5" fillId="0" borderId="2" xfId="0" applyFont="1" applyBorder="1" applyAlignment="1">
      <alignment wrapText="1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/>
    <xf numFmtId="14" fontId="4" fillId="0" borderId="2" xfId="0" applyNumberFormat="1" applyFont="1" applyBorder="1" applyAlignment="1">
      <alignment wrapText="1"/>
    </xf>
    <xf numFmtId="0" fontId="5" fillId="0" borderId="1" xfId="0" applyFont="1" applyBorder="1" applyAlignment="1">
      <alignment wrapText="1" shrinkToFit="1"/>
    </xf>
    <xf numFmtId="164" fontId="4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7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0" fontId="8" fillId="0" borderId="1" xfId="0" applyNumberFormat="1" applyFont="1" applyBorder="1" applyAlignment="1">
      <alignment wrapText="1"/>
    </xf>
    <xf numFmtId="164" fontId="5" fillId="2" borderId="1" xfId="0" applyNumberFormat="1" applyFont="1" applyFill="1" applyBorder="1" applyAlignment="1">
      <alignment horizontal="center"/>
    </xf>
    <xf numFmtId="49" fontId="3" fillId="0" borderId="1" xfId="0" applyNumberFormat="1" applyFont="1" applyBorder="1"/>
    <xf numFmtId="0" fontId="5" fillId="0" borderId="1" xfId="0" applyNumberFormat="1" applyFont="1" applyBorder="1" applyAlignment="1">
      <alignment wrapText="1"/>
    </xf>
    <xf numFmtId="164" fontId="9" fillId="0" borderId="1" xfId="0" applyNumberFormat="1" applyFont="1" applyBorder="1" applyAlignment="1">
      <alignment horizontal="center"/>
    </xf>
    <xf numFmtId="0" fontId="10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tabSelected="1" view="pageBreakPreview" zoomScale="60" zoomScaleNormal="65" workbookViewId="0">
      <selection activeCell="C9" sqref="C9"/>
    </sheetView>
  </sheetViews>
  <sheetFormatPr defaultRowHeight="18.75"/>
  <cols>
    <col min="1" max="1" width="35.85546875" style="43" customWidth="1"/>
    <col min="2" max="2" width="93.140625" style="43" customWidth="1"/>
    <col min="3" max="3" width="24.5703125" style="43" customWidth="1"/>
    <col min="4" max="4" width="20.85546875" style="43" customWidth="1"/>
    <col min="5" max="5" width="24.5703125" style="43" customWidth="1"/>
    <col min="6" max="16384" width="9.140625" style="43"/>
  </cols>
  <sheetData>
    <row r="1" spans="1:5" s="1" customFormat="1" ht="39" customHeight="1">
      <c r="A1" s="44" t="s">
        <v>0</v>
      </c>
      <c r="B1" s="45"/>
      <c r="C1" s="45"/>
      <c r="D1" s="45"/>
      <c r="E1" s="45"/>
    </row>
    <row r="2" spans="1:5" s="1" customFormat="1" ht="40.5" customHeight="1">
      <c r="A2" s="46" t="s">
        <v>1</v>
      </c>
      <c r="B2" s="47"/>
      <c r="C2" s="47"/>
      <c r="D2" s="47"/>
      <c r="E2" s="47"/>
    </row>
    <row r="3" spans="1:5" s="2" customFormat="1" ht="23.25">
      <c r="B3" s="2" t="s">
        <v>2</v>
      </c>
      <c r="E3" s="2" t="s">
        <v>3</v>
      </c>
    </row>
    <row r="4" spans="1:5" s="7" customFormat="1" ht="123">
      <c r="A4" s="3" t="s">
        <v>4</v>
      </c>
      <c r="B4" s="4" t="s">
        <v>5</v>
      </c>
      <c r="C4" s="5" t="s">
        <v>6</v>
      </c>
      <c r="D4" s="6" t="s">
        <v>7</v>
      </c>
      <c r="E4" s="4" t="s">
        <v>8</v>
      </c>
    </row>
    <row r="5" spans="1:5" s="7" customFormat="1" ht="39.75" customHeight="1">
      <c r="A5" s="8"/>
      <c r="B5" s="9" t="s">
        <v>9</v>
      </c>
      <c r="C5" s="10">
        <f>C6+C8+C10+C14+C17+C20</f>
        <v>654455.19999999995</v>
      </c>
      <c r="D5" s="10">
        <f>D6+D8+D10+D14+D17+D20</f>
        <v>235282.20000000004</v>
      </c>
      <c r="E5" s="10">
        <f t="shared" ref="E5:E20" si="0">D5/C5*100</f>
        <v>35.950848889274631</v>
      </c>
    </row>
    <row r="6" spans="1:5" s="7" customFormat="1" ht="26.25">
      <c r="A6" s="11" t="s">
        <v>10</v>
      </c>
      <c r="B6" s="9" t="s">
        <v>11</v>
      </c>
      <c r="C6" s="10">
        <f>SUM(C7:C7)</f>
        <v>427855.7</v>
      </c>
      <c r="D6" s="10">
        <f>SUM(D7:D7)</f>
        <v>171782</v>
      </c>
      <c r="E6" s="10">
        <f t="shared" si="0"/>
        <v>40.149517699542159</v>
      </c>
    </row>
    <row r="7" spans="1:5" s="7" customFormat="1" ht="26.25">
      <c r="A7" s="11" t="s">
        <v>12</v>
      </c>
      <c r="B7" s="8" t="s">
        <v>13</v>
      </c>
      <c r="C7" s="12">
        <v>427855.7</v>
      </c>
      <c r="D7" s="12">
        <v>171782</v>
      </c>
      <c r="E7" s="12">
        <f t="shared" si="0"/>
        <v>40.149517699542159</v>
      </c>
    </row>
    <row r="8" spans="1:5" s="7" customFormat="1" ht="71.25" customHeight="1">
      <c r="A8" s="11" t="s">
        <v>14</v>
      </c>
      <c r="B8" s="13" t="s">
        <v>15</v>
      </c>
      <c r="C8" s="10">
        <f>SUM(C9:C9)</f>
        <v>8799.7000000000007</v>
      </c>
      <c r="D8" s="10">
        <f>D9</f>
        <v>3873.5</v>
      </c>
      <c r="E8" s="10">
        <f t="shared" si="0"/>
        <v>44.018546086798409</v>
      </c>
    </row>
    <row r="9" spans="1:5" s="7" customFormat="1" ht="208.5" customHeight="1">
      <c r="A9" s="14" t="s">
        <v>16</v>
      </c>
      <c r="B9" s="15" t="s">
        <v>17</v>
      </c>
      <c r="C9" s="12">
        <v>8799.7000000000007</v>
      </c>
      <c r="D9" s="16">
        <v>3873.5</v>
      </c>
      <c r="E9" s="12">
        <f t="shared" si="0"/>
        <v>44.018546086798409</v>
      </c>
    </row>
    <row r="10" spans="1:5" s="7" customFormat="1" ht="26.25">
      <c r="A10" s="11" t="s">
        <v>18</v>
      </c>
      <c r="B10" s="9" t="s">
        <v>19</v>
      </c>
      <c r="C10" s="10">
        <f>SUM(C11:C13)</f>
        <v>72724.099999999991</v>
      </c>
      <c r="D10" s="17">
        <f>SUM(D11:D13)</f>
        <v>35372.1</v>
      </c>
      <c r="E10" s="10">
        <f t="shared" si="0"/>
        <v>48.638759365877334</v>
      </c>
    </row>
    <row r="11" spans="1:5" s="7" customFormat="1" ht="52.5">
      <c r="A11" s="11" t="s">
        <v>20</v>
      </c>
      <c r="B11" s="18" t="s">
        <v>21</v>
      </c>
      <c r="C11" s="12">
        <v>59797.2</v>
      </c>
      <c r="D11" s="12">
        <v>30258.3</v>
      </c>
      <c r="E11" s="12">
        <f t="shared" si="0"/>
        <v>50.601533182155691</v>
      </c>
    </row>
    <row r="12" spans="1:5" s="7" customFormat="1" ht="26.25">
      <c r="A12" s="11" t="s">
        <v>22</v>
      </c>
      <c r="B12" s="19" t="s">
        <v>23</v>
      </c>
      <c r="C12" s="12">
        <v>155.69999999999999</v>
      </c>
      <c r="D12" s="12">
        <v>262.39999999999998</v>
      </c>
      <c r="E12" s="12">
        <f t="shared" si="0"/>
        <v>168.52922286448296</v>
      </c>
    </row>
    <row r="13" spans="1:5" s="7" customFormat="1" ht="52.5">
      <c r="A13" s="11" t="s">
        <v>24</v>
      </c>
      <c r="B13" s="18" t="s">
        <v>25</v>
      </c>
      <c r="C13" s="12">
        <v>12771.2</v>
      </c>
      <c r="D13" s="12">
        <v>4851.3999999999996</v>
      </c>
      <c r="E13" s="12">
        <f t="shared" si="0"/>
        <v>37.987033324981198</v>
      </c>
    </row>
    <row r="14" spans="1:5" s="7" customFormat="1" ht="26.25">
      <c r="A14" s="11" t="s">
        <v>26</v>
      </c>
      <c r="B14" s="20" t="s">
        <v>27</v>
      </c>
      <c r="C14" s="10">
        <f>SUM(C15:C16)</f>
        <v>116458.2</v>
      </c>
      <c r="D14" s="10">
        <f>SUM(D15:D16)</f>
        <v>14453.2</v>
      </c>
      <c r="E14" s="10">
        <f t="shared" si="0"/>
        <v>12.410633171386817</v>
      </c>
    </row>
    <row r="15" spans="1:5" s="7" customFormat="1" ht="26.25">
      <c r="A15" s="11" t="s">
        <v>28</v>
      </c>
      <c r="B15" s="19" t="s">
        <v>29</v>
      </c>
      <c r="C15" s="12">
        <v>76911.199999999997</v>
      </c>
      <c r="D15" s="12">
        <v>2951.1</v>
      </c>
      <c r="E15" s="12">
        <f t="shared" si="0"/>
        <v>3.8370224362641592</v>
      </c>
    </row>
    <row r="16" spans="1:5" s="7" customFormat="1" ht="26.25">
      <c r="A16" s="11" t="s">
        <v>30</v>
      </c>
      <c r="B16" s="8" t="s">
        <v>31</v>
      </c>
      <c r="C16" s="12">
        <v>39547</v>
      </c>
      <c r="D16" s="12">
        <v>11502.1</v>
      </c>
      <c r="E16" s="12">
        <f t="shared" si="0"/>
        <v>29.084633474094119</v>
      </c>
    </row>
    <row r="17" spans="1:5" s="7" customFormat="1" ht="26.25">
      <c r="A17" s="11" t="s">
        <v>32</v>
      </c>
      <c r="B17" s="9" t="s">
        <v>33</v>
      </c>
      <c r="C17" s="10">
        <f>C18+C19</f>
        <v>28342.799999999999</v>
      </c>
      <c r="D17" s="10">
        <f>D18+D19</f>
        <v>9526.7000000000007</v>
      </c>
      <c r="E17" s="10">
        <f t="shared" si="0"/>
        <v>33.612416557291446</v>
      </c>
    </row>
    <row r="18" spans="1:5" s="7" customFormat="1" ht="78.75">
      <c r="A18" s="11" t="s">
        <v>34</v>
      </c>
      <c r="B18" s="15" t="s">
        <v>35</v>
      </c>
      <c r="C18" s="12">
        <v>12207.9</v>
      </c>
      <c r="D18" s="12">
        <v>5921.6</v>
      </c>
      <c r="E18" s="10">
        <f t="shared" si="0"/>
        <v>48.506295103990041</v>
      </c>
    </row>
    <row r="19" spans="1:5" s="7" customFormat="1" ht="52.5">
      <c r="A19" s="11" t="s">
        <v>36</v>
      </c>
      <c r="B19" s="15" t="s">
        <v>37</v>
      </c>
      <c r="C19" s="12">
        <v>16134.9</v>
      </c>
      <c r="D19" s="12">
        <v>3605.1</v>
      </c>
      <c r="E19" s="10">
        <f t="shared" si="0"/>
        <v>22.343491437814922</v>
      </c>
    </row>
    <row r="20" spans="1:5" s="7" customFormat="1" ht="45.75" customHeight="1">
      <c r="A20" s="11" t="s">
        <v>38</v>
      </c>
      <c r="B20" s="13" t="s">
        <v>39</v>
      </c>
      <c r="C20" s="10">
        <f>SUM(C21:C27)</f>
        <v>274.7</v>
      </c>
      <c r="D20" s="10">
        <f>SUM(D21:D27)</f>
        <v>274.7</v>
      </c>
      <c r="E20" s="10">
        <f t="shared" si="0"/>
        <v>100</v>
      </c>
    </row>
    <row r="21" spans="1:5" s="7" customFormat="1" ht="26.25">
      <c r="A21" s="11" t="s">
        <v>40</v>
      </c>
      <c r="B21" s="21" t="s">
        <v>41</v>
      </c>
      <c r="C21" s="12"/>
      <c r="D21" s="12"/>
      <c r="E21" s="10"/>
    </row>
    <row r="22" spans="1:5" s="7" customFormat="1" ht="26.25">
      <c r="A22" s="11" t="s">
        <v>42</v>
      </c>
      <c r="B22" s="21" t="s">
        <v>43</v>
      </c>
      <c r="C22" s="12"/>
      <c r="D22" s="12"/>
      <c r="E22" s="12"/>
    </row>
    <row r="23" spans="1:5" s="7" customFormat="1" ht="48.75" customHeight="1">
      <c r="A23" s="11" t="s">
        <v>44</v>
      </c>
      <c r="B23" s="22" t="s">
        <v>45</v>
      </c>
      <c r="C23" s="12">
        <v>250</v>
      </c>
      <c r="D23" s="12">
        <v>250</v>
      </c>
      <c r="E23" s="10">
        <f>D23/C23*100</f>
        <v>100</v>
      </c>
    </row>
    <row r="24" spans="1:5" s="7" customFormat="1" ht="26.25">
      <c r="A24" s="11" t="s">
        <v>46</v>
      </c>
      <c r="B24" s="21" t="s">
        <v>47</v>
      </c>
      <c r="C24" s="12"/>
      <c r="D24" s="12"/>
      <c r="E24" s="12"/>
    </row>
    <row r="25" spans="1:5" s="7" customFormat="1" ht="26.25">
      <c r="A25" s="11" t="s">
        <v>48</v>
      </c>
      <c r="B25" s="21" t="s">
        <v>49</v>
      </c>
      <c r="C25" s="12"/>
      <c r="D25" s="12"/>
      <c r="E25" s="12"/>
    </row>
    <row r="26" spans="1:5" s="7" customFormat="1" ht="26.25">
      <c r="A26" s="11" t="s">
        <v>50</v>
      </c>
      <c r="B26" s="21" t="s">
        <v>51</v>
      </c>
      <c r="C26" s="12"/>
      <c r="D26" s="12"/>
      <c r="E26" s="12"/>
    </row>
    <row r="27" spans="1:5" s="7" customFormat="1" ht="26.25">
      <c r="A27" s="11" t="s">
        <v>52</v>
      </c>
      <c r="B27" s="21" t="s">
        <v>53</v>
      </c>
      <c r="C27" s="12">
        <v>24.7</v>
      </c>
      <c r="D27" s="12">
        <v>24.7</v>
      </c>
      <c r="E27" s="10">
        <f>D27/C27*100</f>
        <v>100</v>
      </c>
    </row>
    <row r="28" spans="1:5" s="7" customFormat="1" ht="39" customHeight="1">
      <c r="A28" s="11"/>
      <c r="B28" s="9" t="s">
        <v>54</v>
      </c>
      <c r="C28" s="10">
        <f>C29+C40+C41+C44+C45+C46+C47+C48</f>
        <v>113552.19999999998</v>
      </c>
      <c r="D28" s="10">
        <f>D29+D40+D41+D44+D45+D46+D47+D48</f>
        <v>58097.2</v>
      </c>
      <c r="E28" s="10">
        <f t="shared" ref="E28:E36" si="1">D28/C28*100</f>
        <v>51.1634296825601</v>
      </c>
    </row>
    <row r="29" spans="1:5" s="7" customFormat="1" ht="77.25">
      <c r="A29" s="11" t="s">
        <v>55</v>
      </c>
      <c r="B29" s="13" t="s">
        <v>56</v>
      </c>
      <c r="C29" s="10">
        <f>SUM(C36:C39)+C30+C31</f>
        <v>74087.799999999988</v>
      </c>
      <c r="D29" s="10">
        <f>SUM(D36:D39)+D30+D31</f>
        <v>31114.299999999996</v>
      </c>
      <c r="E29" s="10">
        <f t="shared" si="1"/>
        <v>41.99652304427989</v>
      </c>
    </row>
    <row r="30" spans="1:5" s="7" customFormat="1" ht="105">
      <c r="A30" s="11" t="s">
        <v>57</v>
      </c>
      <c r="B30" s="15" t="s">
        <v>58</v>
      </c>
      <c r="C30" s="12">
        <v>224.4</v>
      </c>
      <c r="D30" s="12"/>
      <c r="E30" s="12">
        <f>D30/C30*100</f>
        <v>0</v>
      </c>
    </row>
    <row r="31" spans="1:5" s="7" customFormat="1" ht="78.75">
      <c r="A31" s="11" t="s">
        <v>59</v>
      </c>
      <c r="B31" s="15" t="s">
        <v>60</v>
      </c>
      <c r="C31" s="12">
        <f>C32+C34+C35+C33</f>
        <v>61013.999999999993</v>
      </c>
      <c r="D31" s="12">
        <f>D32+D34+D35+D33</f>
        <v>26275.899999999998</v>
      </c>
      <c r="E31" s="12">
        <f t="shared" si="1"/>
        <v>43.065362048054546</v>
      </c>
    </row>
    <row r="32" spans="1:5" s="25" customFormat="1" ht="160.5" customHeight="1">
      <c r="A32" s="23" t="s">
        <v>61</v>
      </c>
      <c r="B32" s="22" t="s">
        <v>62</v>
      </c>
      <c r="C32" s="24">
        <v>35527.699999999997</v>
      </c>
      <c r="D32" s="24">
        <v>16198.7</v>
      </c>
      <c r="E32" s="12">
        <f t="shared" si="1"/>
        <v>45.594564241422894</v>
      </c>
    </row>
    <row r="33" spans="1:5" s="25" customFormat="1" ht="207.75" customHeight="1">
      <c r="A33" s="23" t="s">
        <v>61</v>
      </c>
      <c r="B33" s="22" t="s">
        <v>63</v>
      </c>
      <c r="C33" s="24">
        <v>9092.1</v>
      </c>
      <c r="D33" s="24">
        <v>2594.1999999999998</v>
      </c>
      <c r="E33" s="12">
        <f t="shared" si="1"/>
        <v>28.532462247445583</v>
      </c>
    </row>
    <row r="34" spans="1:5" s="25" customFormat="1" ht="103.5" customHeight="1">
      <c r="A34" s="23" t="s">
        <v>64</v>
      </c>
      <c r="B34" s="22" t="s">
        <v>65</v>
      </c>
      <c r="C34" s="24">
        <v>8597.7000000000007</v>
      </c>
      <c r="D34" s="24">
        <v>4303.8999999999996</v>
      </c>
      <c r="E34" s="12">
        <f t="shared" si="1"/>
        <v>50.058736638868531</v>
      </c>
    </row>
    <row r="35" spans="1:5" s="25" customFormat="1" ht="73.5" customHeight="1">
      <c r="A35" s="23" t="s">
        <v>66</v>
      </c>
      <c r="B35" s="22" t="s">
        <v>67</v>
      </c>
      <c r="C35" s="24">
        <v>7796.5</v>
      </c>
      <c r="D35" s="24">
        <v>3179.1</v>
      </c>
      <c r="E35" s="12">
        <f t="shared" si="1"/>
        <v>40.775989225934708</v>
      </c>
    </row>
    <row r="36" spans="1:5" s="7" customFormat="1" ht="52.5">
      <c r="A36" s="11" t="s">
        <v>68</v>
      </c>
      <c r="B36" s="15" t="s">
        <v>69</v>
      </c>
      <c r="C36" s="12">
        <v>5600</v>
      </c>
      <c r="D36" s="12">
        <v>1427.4</v>
      </c>
      <c r="E36" s="12">
        <f t="shared" si="1"/>
        <v>25.489285714285714</v>
      </c>
    </row>
    <row r="37" spans="1:5" s="7" customFormat="1" ht="26.25">
      <c r="A37" s="11" t="s">
        <v>70</v>
      </c>
      <c r="B37" s="26" t="s">
        <v>71</v>
      </c>
      <c r="C37" s="27"/>
      <c r="D37" s="27"/>
      <c r="E37" s="27"/>
    </row>
    <row r="38" spans="1:5" s="7" customFormat="1" ht="26.25">
      <c r="A38" s="11"/>
      <c r="B38" s="19" t="s">
        <v>72</v>
      </c>
      <c r="C38" s="16">
        <v>4070.5</v>
      </c>
      <c r="D38" s="16">
        <v>1856.8</v>
      </c>
      <c r="E38" s="16">
        <f t="shared" ref="E38:E123" si="2">D38/C38*100</f>
        <v>45.616017688244689</v>
      </c>
    </row>
    <row r="39" spans="1:5" s="7" customFormat="1" ht="26.25">
      <c r="A39" s="11" t="s">
        <v>73</v>
      </c>
      <c r="B39" s="19" t="s">
        <v>74</v>
      </c>
      <c r="C39" s="28">
        <v>3178.9</v>
      </c>
      <c r="D39" s="16">
        <v>1554.2</v>
      </c>
      <c r="E39" s="16">
        <f t="shared" si="2"/>
        <v>48.891125861146939</v>
      </c>
    </row>
    <row r="40" spans="1:5" s="31" customFormat="1" ht="51">
      <c r="A40" s="11" t="s">
        <v>75</v>
      </c>
      <c r="B40" s="29" t="s">
        <v>76</v>
      </c>
      <c r="C40" s="30">
        <v>1228.4000000000001</v>
      </c>
      <c r="D40" s="17">
        <v>500.1</v>
      </c>
      <c r="E40" s="10">
        <f t="shared" si="2"/>
        <v>40.711494627157272</v>
      </c>
    </row>
    <row r="41" spans="1:5" s="31" customFormat="1" ht="51.75" customHeight="1">
      <c r="A41" s="11" t="s">
        <v>77</v>
      </c>
      <c r="B41" s="29" t="s">
        <v>78</v>
      </c>
      <c r="C41" s="30">
        <f>C42+C43</f>
        <v>10436</v>
      </c>
      <c r="D41" s="10">
        <f>D42+D43</f>
        <v>4968.6000000000004</v>
      </c>
      <c r="E41" s="10">
        <f t="shared" si="2"/>
        <v>47.610195477194331</v>
      </c>
    </row>
    <row r="42" spans="1:5" s="31" customFormat="1" ht="51.75" customHeight="1">
      <c r="A42" s="11" t="s">
        <v>79</v>
      </c>
      <c r="B42" s="32" t="s">
        <v>80</v>
      </c>
      <c r="C42" s="30">
        <v>4500</v>
      </c>
      <c r="D42" s="17">
        <v>1558.8</v>
      </c>
      <c r="E42" s="10">
        <f t="shared" si="2"/>
        <v>34.64</v>
      </c>
    </row>
    <row r="43" spans="1:5" s="31" customFormat="1" ht="51.75" customHeight="1">
      <c r="A43" s="11" t="s">
        <v>81</v>
      </c>
      <c r="B43" s="32" t="s">
        <v>82</v>
      </c>
      <c r="C43" s="30">
        <v>5936</v>
      </c>
      <c r="D43" s="17">
        <v>3409.8</v>
      </c>
      <c r="E43" s="10">
        <f t="shared" si="2"/>
        <v>57.442722371967662</v>
      </c>
    </row>
    <row r="44" spans="1:5" s="7" customFormat="1" ht="54.75" customHeight="1">
      <c r="A44" s="11" t="s">
        <v>83</v>
      </c>
      <c r="B44" s="33" t="s">
        <v>84</v>
      </c>
      <c r="C44" s="10">
        <v>10000</v>
      </c>
      <c r="D44" s="10">
        <v>13538.4</v>
      </c>
      <c r="E44" s="10">
        <f t="shared" si="2"/>
        <v>135.38399999999999</v>
      </c>
    </row>
    <row r="45" spans="1:5" s="7" customFormat="1" ht="77.25">
      <c r="A45" s="11" t="s">
        <v>85</v>
      </c>
      <c r="B45" s="33" t="s">
        <v>86</v>
      </c>
      <c r="C45" s="10">
        <v>13000</v>
      </c>
      <c r="D45" s="10">
        <v>5672</v>
      </c>
      <c r="E45" s="10">
        <f t="shared" si="2"/>
        <v>43.630769230769232</v>
      </c>
    </row>
    <row r="46" spans="1:5" s="7" customFormat="1" ht="26.25">
      <c r="A46" s="11" t="s">
        <v>87</v>
      </c>
      <c r="B46" s="9" t="s">
        <v>88</v>
      </c>
      <c r="C46" s="10">
        <v>4800</v>
      </c>
      <c r="D46" s="10">
        <v>2300.4</v>
      </c>
      <c r="E46" s="10">
        <f t="shared" si="2"/>
        <v>47.925000000000004</v>
      </c>
    </row>
    <row r="47" spans="1:5" s="7" customFormat="1" ht="26.25">
      <c r="A47" s="11" t="s">
        <v>89</v>
      </c>
      <c r="B47" s="9" t="s">
        <v>90</v>
      </c>
      <c r="C47" s="10"/>
      <c r="D47" s="10">
        <v>0.5</v>
      </c>
      <c r="E47" s="10"/>
    </row>
    <row r="48" spans="1:5" s="7" customFormat="1" ht="26.25">
      <c r="A48" s="11" t="s">
        <v>91</v>
      </c>
      <c r="B48" s="9" t="s">
        <v>92</v>
      </c>
      <c r="C48" s="10"/>
      <c r="D48" s="10">
        <v>2.9</v>
      </c>
      <c r="E48" s="10"/>
    </row>
    <row r="49" spans="1:5" s="7" customFormat="1" ht="57.75" customHeight="1">
      <c r="A49" s="11"/>
      <c r="B49" s="13" t="s">
        <v>93</v>
      </c>
      <c r="C49" s="10">
        <f>C5+C28</f>
        <v>768007.39999999991</v>
      </c>
      <c r="D49" s="10">
        <f>D5+D28</f>
        <v>293379.40000000002</v>
      </c>
      <c r="E49" s="10">
        <f t="shared" si="2"/>
        <v>38.200074634697536</v>
      </c>
    </row>
    <row r="50" spans="1:5" s="7" customFormat="1" ht="42" customHeight="1">
      <c r="A50" s="11" t="s">
        <v>94</v>
      </c>
      <c r="B50" s="9" t="s">
        <v>95</v>
      </c>
      <c r="C50" s="10">
        <f>C51+C122+C121</f>
        <v>2109554.5300000003</v>
      </c>
      <c r="D50" s="10">
        <f>D51+D122+D121</f>
        <v>638570.69999999995</v>
      </c>
      <c r="E50" s="10">
        <f t="shared" si="2"/>
        <v>30.270405003467715</v>
      </c>
    </row>
    <row r="51" spans="1:5" s="7" customFormat="1" ht="73.5" customHeight="1">
      <c r="A51" s="11" t="s">
        <v>96</v>
      </c>
      <c r="B51" s="13" t="s">
        <v>97</v>
      </c>
      <c r="C51" s="10">
        <f>C52+C86+C108+C53</f>
        <v>2114333.0300000003</v>
      </c>
      <c r="D51" s="10">
        <f>D52+D86+D108+D53</f>
        <v>644958.5</v>
      </c>
      <c r="E51" s="10">
        <f t="shared" si="2"/>
        <v>30.504111265764028</v>
      </c>
    </row>
    <row r="52" spans="1:5" s="7" customFormat="1" ht="26.25">
      <c r="A52" s="11" t="s">
        <v>98</v>
      </c>
      <c r="B52" s="9" t="s">
        <v>99</v>
      </c>
      <c r="C52" s="10">
        <v>293577.40000000002</v>
      </c>
      <c r="D52" s="10">
        <v>146788.70000000001</v>
      </c>
      <c r="E52" s="10">
        <f t="shared" si="2"/>
        <v>50</v>
      </c>
    </row>
    <row r="53" spans="1:5" s="7" customFormat="1" ht="26.25">
      <c r="A53" s="11" t="s">
        <v>100</v>
      </c>
      <c r="B53" s="9" t="s">
        <v>101</v>
      </c>
      <c r="C53" s="10">
        <f>SUM(C54:C59)+C63+C66+C69+C72+C75+C60</f>
        <v>760676.2</v>
      </c>
      <c r="D53" s="10">
        <f>SUM(D54:D59)+D63+D66+D69+D72+D75+D60</f>
        <v>26657.599999999999</v>
      </c>
      <c r="E53" s="10">
        <f t="shared" si="2"/>
        <v>3.5044608993945126</v>
      </c>
    </row>
    <row r="54" spans="1:5" s="7" customFormat="1" ht="107.25" customHeight="1">
      <c r="A54" s="11" t="s">
        <v>102</v>
      </c>
      <c r="B54" s="22" t="s">
        <v>103</v>
      </c>
      <c r="C54" s="34">
        <v>11200</v>
      </c>
      <c r="D54" s="12"/>
      <c r="E54" s="12">
        <f t="shared" si="2"/>
        <v>0</v>
      </c>
    </row>
    <row r="55" spans="1:5" s="7" customFormat="1" ht="79.5" customHeight="1">
      <c r="A55" s="11" t="s">
        <v>102</v>
      </c>
      <c r="B55" s="22" t="s">
        <v>104</v>
      </c>
      <c r="C55" s="34">
        <v>55675</v>
      </c>
      <c r="D55" s="12"/>
      <c r="E55" s="12">
        <f t="shared" si="2"/>
        <v>0</v>
      </c>
    </row>
    <row r="56" spans="1:5" s="7" customFormat="1" ht="28.5" customHeight="1">
      <c r="A56" s="11" t="s">
        <v>102</v>
      </c>
      <c r="B56" s="22" t="s">
        <v>105</v>
      </c>
      <c r="C56" s="34">
        <v>2974.4</v>
      </c>
      <c r="D56" s="12"/>
      <c r="E56" s="12">
        <f t="shared" si="2"/>
        <v>0</v>
      </c>
    </row>
    <row r="57" spans="1:5" s="7" customFormat="1" ht="82.5" customHeight="1">
      <c r="A57" s="11" t="s">
        <v>102</v>
      </c>
      <c r="B57" s="22" t="s">
        <v>106</v>
      </c>
      <c r="C57" s="34">
        <v>48911.9</v>
      </c>
      <c r="D57" s="12"/>
      <c r="E57" s="12">
        <f t="shared" si="2"/>
        <v>0</v>
      </c>
    </row>
    <row r="58" spans="1:5" s="7" customFormat="1" ht="112.5" customHeight="1">
      <c r="A58" s="11" t="s">
        <v>107</v>
      </c>
      <c r="B58" s="22" t="s">
        <v>108</v>
      </c>
      <c r="C58" s="34">
        <v>45794.400000000001</v>
      </c>
      <c r="D58" s="12"/>
      <c r="E58" s="12">
        <f t="shared" si="2"/>
        <v>0</v>
      </c>
    </row>
    <row r="59" spans="1:5" s="7" customFormat="1" ht="90" customHeight="1">
      <c r="A59" s="11" t="s">
        <v>109</v>
      </c>
      <c r="B59" s="22" t="s">
        <v>110</v>
      </c>
      <c r="C59" s="34">
        <v>1718</v>
      </c>
      <c r="D59" s="12"/>
      <c r="E59" s="12">
        <f t="shared" si="2"/>
        <v>0</v>
      </c>
    </row>
    <row r="60" spans="1:5" s="7" customFormat="1" ht="66" customHeight="1">
      <c r="A60" s="11" t="s">
        <v>111</v>
      </c>
      <c r="B60" s="22" t="s">
        <v>112</v>
      </c>
      <c r="C60" s="34">
        <f>C61+C62</f>
        <v>344332.10000000003</v>
      </c>
      <c r="D60" s="12"/>
      <c r="E60" s="12"/>
    </row>
    <row r="61" spans="1:5" s="7" customFormat="1" ht="75" customHeight="1">
      <c r="A61" s="11" t="s">
        <v>113</v>
      </c>
      <c r="B61" s="22" t="s">
        <v>114</v>
      </c>
      <c r="C61" s="35">
        <v>333224.7</v>
      </c>
      <c r="D61" s="24"/>
      <c r="E61" s="24">
        <f t="shared" si="2"/>
        <v>0</v>
      </c>
    </row>
    <row r="62" spans="1:5" s="7" customFormat="1" ht="82.5" customHeight="1">
      <c r="A62" s="11" t="s">
        <v>115</v>
      </c>
      <c r="B62" s="22" t="s">
        <v>116</v>
      </c>
      <c r="C62" s="35">
        <v>11107.4</v>
      </c>
      <c r="D62" s="24"/>
      <c r="E62" s="24">
        <f t="shared" si="2"/>
        <v>0</v>
      </c>
    </row>
    <row r="63" spans="1:5" s="7" customFormat="1" ht="105">
      <c r="A63" s="11" t="s">
        <v>117</v>
      </c>
      <c r="B63" s="22" t="s">
        <v>118</v>
      </c>
      <c r="C63" s="34">
        <f>C64+C65</f>
        <v>8000</v>
      </c>
      <c r="D63" s="34">
        <f>D64+D65</f>
        <v>0</v>
      </c>
      <c r="E63" s="12">
        <f t="shared" si="2"/>
        <v>0</v>
      </c>
    </row>
    <row r="64" spans="1:5" s="7" customFormat="1" ht="135" customHeight="1">
      <c r="A64" s="11" t="s">
        <v>119</v>
      </c>
      <c r="B64" s="22" t="s">
        <v>120</v>
      </c>
      <c r="C64" s="35">
        <v>5920</v>
      </c>
      <c r="D64" s="24"/>
      <c r="E64" s="24">
        <f t="shared" si="2"/>
        <v>0</v>
      </c>
    </row>
    <row r="65" spans="1:5" s="7" customFormat="1" ht="137.25" customHeight="1">
      <c r="A65" s="11" t="s">
        <v>121</v>
      </c>
      <c r="B65" s="22" t="s">
        <v>122</v>
      </c>
      <c r="C65" s="35">
        <v>2080</v>
      </c>
      <c r="D65" s="24"/>
      <c r="E65" s="24">
        <f t="shared" si="2"/>
        <v>0</v>
      </c>
    </row>
    <row r="66" spans="1:5" s="7" customFormat="1" ht="92.25" customHeight="1">
      <c r="A66" s="11" t="s">
        <v>123</v>
      </c>
      <c r="B66" s="15" t="s">
        <v>124</v>
      </c>
      <c r="C66" s="34">
        <f>C67+C68</f>
        <v>2557.5</v>
      </c>
      <c r="D66" s="34">
        <f>D67+D68</f>
        <v>0</v>
      </c>
      <c r="E66" s="24"/>
    </row>
    <row r="67" spans="1:5" s="7" customFormat="1" ht="114.75" customHeight="1">
      <c r="A67" s="23" t="s">
        <v>125</v>
      </c>
      <c r="B67" s="22" t="s">
        <v>126</v>
      </c>
      <c r="C67" s="35">
        <v>2354.5</v>
      </c>
      <c r="D67" s="24"/>
      <c r="E67" s="24"/>
    </row>
    <row r="68" spans="1:5" s="7" customFormat="1" ht="108.75" customHeight="1">
      <c r="A68" s="23" t="s">
        <v>127</v>
      </c>
      <c r="B68" s="36" t="s">
        <v>128</v>
      </c>
      <c r="C68" s="35">
        <v>203</v>
      </c>
      <c r="D68" s="24"/>
      <c r="E68" s="24"/>
    </row>
    <row r="69" spans="1:5" s="7" customFormat="1" ht="48.75" customHeight="1">
      <c r="A69" s="23" t="s">
        <v>129</v>
      </c>
      <c r="B69" s="22" t="s">
        <v>130</v>
      </c>
      <c r="C69" s="34">
        <f>C70+C71</f>
        <v>41.9</v>
      </c>
      <c r="D69" s="34">
        <f>D70+D71</f>
        <v>0</v>
      </c>
      <c r="E69" s="12">
        <f t="shared" si="2"/>
        <v>0</v>
      </c>
    </row>
    <row r="70" spans="1:5" s="7" customFormat="1" ht="52.5">
      <c r="A70" s="23" t="s">
        <v>131</v>
      </c>
      <c r="B70" s="22" t="s">
        <v>132</v>
      </c>
      <c r="C70" s="35">
        <v>31</v>
      </c>
      <c r="D70" s="24"/>
      <c r="E70" s="24">
        <f t="shared" si="2"/>
        <v>0</v>
      </c>
    </row>
    <row r="71" spans="1:5" s="7" customFormat="1" ht="52.5">
      <c r="A71" s="23" t="s">
        <v>133</v>
      </c>
      <c r="B71" s="22" t="s">
        <v>134</v>
      </c>
      <c r="C71" s="35">
        <v>10.9</v>
      </c>
      <c r="D71" s="24"/>
      <c r="E71" s="24">
        <f t="shared" si="2"/>
        <v>0</v>
      </c>
    </row>
    <row r="72" spans="1:5" s="25" customFormat="1" ht="70.5">
      <c r="A72" s="11" t="s">
        <v>135</v>
      </c>
      <c r="B72" s="37" t="s">
        <v>136</v>
      </c>
      <c r="C72" s="34">
        <f>C73+C74</f>
        <v>47964.800000000003</v>
      </c>
      <c r="D72" s="34">
        <f>D73+D74</f>
        <v>0</v>
      </c>
      <c r="E72" s="12"/>
    </row>
    <row r="73" spans="1:5" s="25" customFormat="1" ht="70.5">
      <c r="A73" s="23" t="s">
        <v>137</v>
      </c>
      <c r="B73" s="38" t="s">
        <v>138</v>
      </c>
      <c r="C73" s="35">
        <v>36189.300000000003</v>
      </c>
      <c r="D73" s="12"/>
      <c r="E73" s="12"/>
    </row>
    <row r="74" spans="1:5" s="25" customFormat="1" ht="70.5">
      <c r="A74" s="23" t="s">
        <v>139</v>
      </c>
      <c r="B74" s="38" t="s">
        <v>140</v>
      </c>
      <c r="C74" s="35">
        <v>11775.5</v>
      </c>
      <c r="D74" s="12"/>
      <c r="E74" s="12"/>
    </row>
    <row r="75" spans="1:5" s="25" customFormat="1" ht="26.25">
      <c r="A75" s="11" t="s">
        <v>141</v>
      </c>
      <c r="B75" s="37" t="s">
        <v>142</v>
      </c>
      <c r="C75" s="34">
        <f>C76+C77+C78+C79+C83+C84+C85+C80+C81+C82</f>
        <v>191506.2</v>
      </c>
      <c r="D75" s="34">
        <f>D76+D77+D78+D79+D83+D84+D85+D80+D81+D82</f>
        <v>26657.599999999999</v>
      </c>
      <c r="E75" s="24">
        <f t="shared" si="2"/>
        <v>13.9199670820057</v>
      </c>
    </row>
    <row r="76" spans="1:5" s="25" customFormat="1" ht="70.5">
      <c r="A76" s="23" t="s">
        <v>143</v>
      </c>
      <c r="B76" s="38" t="s">
        <v>144</v>
      </c>
      <c r="C76" s="35">
        <v>1107.0999999999999</v>
      </c>
      <c r="D76" s="24">
        <v>529.29999999999995</v>
      </c>
      <c r="E76" s="24">
        <f t="shared" si="2"/>
        <v>47.809592629392107</v>
      </c>
    </row>
    <row r="77" spans="1:5" s="25" customFormat="1" ht="47.25">
      <c r="A77" s="23" t="s">
        <v>143</v>
      </c>
      <c r="B77" s="38" t="s">
        <v>145</v>
      </c>
      <c r="C77" s="35">
        <v>1823.5</v>
      </c>
      <c r="D77" s="24">
        <v>721.8</v>
      </c>
      <c r="E77" s="24">
        <f t="shared" si="2"/>
        <v>39.583219084178772</v>
      </c>
    </row>
    <row r="78" spans="1:5" s="25" customFormat="1" ht="70.5">
      <c r="A78" s="23" t="s">
        <v>143</v>
      </c>
      <c r="B78" s="38" t="s">
        <v>146</v>
      </c>
      <c r="C78" s="35">
        <v>60975.6</v>
      </c>
      <c r="D78" s="24">
        <v>25406.5</v>
      </c>
      <c r="E78" s="24">
        <f t="shared" si="2"/>
        <v>41.666666666666671</v>
      </c>
    </row>
    <row r="79" spans="1:5" s="25" customFormat="1" ht="47.25">
      <c r="A79" s="23" t="s">
        <v>143</v>
      </c>
      <c r="B79" s="38" t="s">
        <v>147</v>
      </c>
      <c r="C79" s="35">
        <v>921.6</v>
      </c>
      <c r="D79" s="24"/>
      <c r="E79" s="24">
        <f t="shared" si="2"/>
        <v>0</v>
      </c>
    </row>
    <row r="80" spans="1:5" s="25" customFormat="1" ht="157.5">
      <c r="A80" s="23" t="s">
        <v>143</v>
      </c>
      <c r="B80" s="22" t="s">
        <v>148</v>
      </c>
      <c r="C80" s="35">
        <v>65235</v>
      </c>
      <c r="D80" s="24"/>
      <c r="E80" s="24"/>
    </row>
    <row r="81" spans="1:5" s="25" customFormat="1" ht="78.75">
      <c r="A81" s="23" t="s">
        <v>143</v>
      </c>
      <c r="B81" s="22" t="s">
        <v>149</v>
      </c>
      <c r="C81" s="35">
        <v>50000</v>
      </c>
      <c r="D81" s="24"/>
      <c r="E81" s="24"/>
    </row>
    <row r="82" spans="1:5" s="25" customFormat="1" ht="78.75">
      <c r="A82" s="23" t="s">
        <v>143</v>
      </c>
      <c r="B82" s="22" t="s">
        <v>150</v>
      </c>
      <c r="C82" s="35">
        <v>2973</v>
      </c>
      <c r="D82" s="24"/>
      <c r="E82" s="24"/>
    </row>
    <row r="83" spans="1:5" s="25" customFormat="1" ht="46.5" customHeight="1">
      <c r="A83" s="23" t="s">
        <v>143</v>
      </c>
      <c r="B83" s="22" t="s">
        <v>151</v>
      </c>
      <c r="C83" s="35">
        <v>748.1</v>
      </c>
      <c r="D83" s="24"/>
      <c r="E83" s="24"/>
    </row>
    <row r="84" spans="1:5" s="25" customFormat="1" ht="78.75">
      <c r="A84" s="23" t="s">
        <v>143</v>
      </c>
      <c r="B84" s="22" t="s">
        <v>152</v>
      </c>
      <c r="C84" s="35">
        <v>4454</v>
      </c>
      <c r="D84" s="24"/>
      <c r="E84" s="24"/>
    </row>
    <row r="85" spans="1:5" s="25" customFormat="1" ht="36" customHeight="1">
      <c r="A85" s="23" t="s">
        <v>143</v>
      </c>
      <c r="B85" s="22" t="s">
        <v>153</v>
      </c>
      <c r="C85" s="35">
        <v>3268.3</v>
      </c>
      <c r="D85" s="24"/>
      <c r="E85" s="24"/>
    </row>
    <row r="86" spans="1:5" s="7" customFormat="1" ht="26.25">
      <c r="A86" s="11" t="s">
        <v>154</v>
      </c>
      <c r="B86" s="9" t="s">
        <v>155</v>
      </c>
      <c r="C86" s="39">
        <f>SUM(C87:C107)</f>
        <v>941871.80000000016</v>
      </c>
      <c r="D86" s="10">
        <f>SUM(D87:D107)</f>
        <v>405389.7</v>
      </c>
      <c r="E86" s="10">
        <f t="shared" si="2"/>
        <v>43.040857577432504</v>
      </c>
    </row>
    <row r="87" spans="1:5" s="7" customFormat="1" ht="52.5" customHeight="1">
      <c r="A87" s="23" t="s">
        <v>156</v>
      </c>
      <c r="B87" s="22" t="s">
        <v>157</v>
      </c>
      <c r="C87" s="34">
        <v>446031.6</v>
      </c>
      <c r="D87" s="12">
        <v>195773.7</v>
      </c>
      <c r="E87" s="12">
        <f t="shared" si="2"/>
        <v>43.892338569733631</v>
      </c>
    </row>
    <row r="88" spans="1:5" s="7" customFormat="1" ht="78.75" customHeight="1">
      <c r="A88" s="23" t="s">
        <v>156</v>
      </c>
      <c r="B88" s="22" t="s">
        <v>158</v>
      </c>
      <c r="C88" s="34">
        <v>375216.5</v>
      </c>
      <c r="D88" s="12">
        <v>158676</v>
      </c>
      <c r="E88" s="12">
        <f t="shared" si="2"/>
        <v>42.289185043834692</v>
      </c>
    </row>
    <row r="89" spans="1:5" s="7" customFormat="1" ht="367.5">
      <c r="A89" s="23" t="s">
        <v>156</v>
      </c>
      <c r="B89" s="22" t="s">
        <v>159</v>
      </c>
      <c r="C89" s="34">
        <v>19163.8</v>
      </c>
      <c r="D89" s="12">
        <v>8968.5</v>
      </c>
      <c r="E89" s="12">
        <f t="shared" si="2"/>
        <v>46.799173441593005</v>
      </c>
    </row>
    <row r="90" spans="1:5" s="7" customFormat="1" ht="262.5">
      <c r="A90" s="23" t="s">
        <v>156</v>
      </c>
      <c r="B90" s="22" t="s">
        <v>160</v>
      </c>
      <c r="C90" s="34">
        <v>9698.9</v>
      </c>
      <c r="D90" s="12">
        <v>4071.1</v>
      </c>
      <c r="E90" s="12">
        <f t="shared" si="2"/>
        <v>41.974863128808423</v>
      </c>
    </row>
    <row r="91" spans="1:5" s="7" customFormat="1" ht="101.25" customHeight="1">
      <c r="A91" s="23" t="s">
        <v>156</v>
      </c>
      <c r="B91" s="22" t="s">
        <v>161</v>
      </c>
      <c r="C91" s="34">
        <v>828.9</v>
      </c>
      <c r="D91" s="12">
        <v>410.4</v>
      </c>
      <c r="E91" s="12">
        <f t="shared" si="2"/>
        <v>49.511400651465799</v>
      </c>
    </row>
    <row r="92" spans="1:5" s="7" customFormat="1" ht="74.25" customHeight="1">
      <c r="A92" s="23" t="s">
        <v>156</v>
      </c>
      <c r="B92" s="22" t="s">
        <v>162</v>
      </c>
      <c r="C92" s="34">
        <v>922</v>
      </c>
      <c r="D92" s="12">
        <v>456.5</v>
      </c>
      <c r="E92" s="12">
        <f t="shared" si="2"/>
        <v>49.511930585683295</v>
      </c>
    </row>
    <row r="93" spans="1:5" s="7" customFormat="1" ht="99.75" customHeight="1">
      <c r="A93" s="23" t="s">
        <v>156</v>
      </c>
      <c r="B93" s="22" t="s">
        <v>163</v>
      </c>
      <c r="C93" s="34">
        <v>3100.8</v>
      </c>
      <c r="D93" s="12">
        <v>1266.7</v>
      </c>
      <c r="E93" s="12">
        <f t="shared" si="2"/>
        <v>40.85074819401445</v>
      </c>
    </row>
    <row r="94" spans="1:5" s="7" customFormat="1" ht="127.5" customHeight="1">
      <c r="A94" s="23" t="s">
        <v>156</v>
      </c>
      <c r="B94" s="22" t="s">
        <v>164</v>
      </c>
      <c r="C94" s="34">
        <v>1552.7</v>
      </c>
      <c r="D94" s="12">
        <v>635.29999999999995</v>
      </c>
      <c r="E94" s="12">
        <f t="shared" si="2"/>
        <v>40.915824048431759</v>
      </c>
    </row>
    <row r="95" spans="1:5" s="7" customFormat="1" ht="131.25" customHeight="1">
      <c r="A95" s="23" t="s">
        <v>156</v>
      </c>
      <c r="B95" s="22" t="s">
        <v>165</v>
      </c>
      <c r="C95" s="34">
        <v>2738.3</v>
      </c>
      <c r="D95" s="12">
        <v>997.2</v>
      </c>
      <c r="E95" s="12">
        <f t="shared" si="2"/>
        <v>36.416754920936341</v>
      </c>
    </row>
    <row r="96" spans="1:5" s="7" customFormat="1" ht="183.75">
      <c r="A96" s="23" t="s">
        <v>156</v>
      </c>
      <c r="B96" s="22" t="s">
        <v>166</v>
      </c>
      <c r="C96" s="34">
        <v>849.8</v>
      </c>
      <c r="D96" s="12">
        <v>198.7</v>
      </c>
      <c r="E96" s="12">
        <f t="shared" si="2"/>
        <v>23.381972228759711</v>
      </c>
    </row>
    <row r="97" spans="1:5" s="7" customFormat="1" ht="236.25">
      <c r="A97" s="23" t="s">
        <v>156</v>
      </c>
      <c r="B97" s="22" t="s">
        <v>167</v>
      </c>
      <c r="C97" s="34">
        <v>176.6</v>
      </c>
      <c r="D97" s="12">
        <v>176.6</v>
      </c>
      <c r="E97" s="12">
        <f t="shared" si="2"/>
        <v>100</v>
      </c>
    </row>
    <row r="98" spans="1:5" s="7" customFormat="1" ht="262.5">
      <c r="A98" s="23" t="s">
        <v>156</v>
      </c>
      <c r="B98" s="22" t="s">
        <v>168</v>
      </c>
      <c r="C98" s="34">
        <v>5024.2</v>
      </c>
      <c r="D98" s="12">
        <v>1988.6</v>
      </c>
      <c r="E98" s="12">
        <f t="shared" si="2"/>
        <v>39.580430715337769</v>
      </c>
    </row>
    <row r="99" spans="1:5" s="7" customFormat="1" ht="210">
      <c r="A99" s="23" t="s">
        <v>156</v>
      </c>
      <c r="B99" s="22" t="s">
        <v>169</v>
      </c>
      <c r="C99" s="34">
        <v>4245.8</v>
      </c>
      <c r="D99" s="12">
        <v>1680.6</v>
      </c>
      <c r="E99" s="12">
        <f t="shared" si="2"/>
        <v>39.582646379951946</v>
      </c>
    </row>
    <row r="100" spans="1:5" s="7" customFormat="1" ht="187.5" customHeight="1">
      <c r="A100" s="23" t="s">
        <v>156</v>
      </c>
      <c r="B100" s="22" t="s">
        <v>170</v>
      </c>
      <c r="C100" s="34">
        <v>36463.5</v>
      </c>
      <c r="D100" s="12">
        <v>14476.1</v>
      </c>
      <c r="E100" s="12">
        <f t="shared" si="2"/>
        <v>39.700248193398878</v>
      </c>
    </row>
    <row r="101" spans="1:5" s="7" customFormat="1" ht="212.25" customHeight="1">
      <c r="A101" s="23" t="s">
        <v>171</v>
      </c>
      <c r="B101" s="22" t="s">
        <v>172</v>
      </c>
      <c r="C101" s="34">
        <v>934.4</v>
      </c>
      <c r="D101" s="12">
        <v>889.9</v>
      </c>
      <c r="E101" s="12">
        <f t="shared" si="2"/>
        <v>95.237585616438352</v>
      </c>
    </row>
    <row r="102" spans="1:5" s="7" customFormat="1" ht="156.75" customHeight="1">
      <c r="A102" s="23" t="s">
        <v>171</v>
      </c>
      <c r="B102" s="22" t="s">
        <v>173</v>
      </c>
      <c r="C102" s="34">
        <v>1978.9</v>
      </c>
      <c r="D102" s="12">
        <v>1978.9</v>
      </c>
      <c r="E102" s="12">
        <f t="shared" si="2"/>
        <v>100</v>
      </c>
    </row>
    <row r="103" spans="1:5" s="7" customFormat="1" ht="101.25" customHeight="1">
      <c r="A103" s="23" t="s">
        <v>174</v>
      </c>
      <c r="B103" s="22" t="s">
        <v>175</v>
      </c>
      <c r="C103" s="34">
        <v>10496.4</v>
      </c>
      <c r="D103" s="12">
        <v>10075.200000000001</v>
      </c>
      <c r="E103" s="12">
        <f>D103/C103*100</f>
        <v>95.987195609923418</v>
      </c>
    </row>
    <row r="104" spans="1:5" s="7" customFormat="1" ht="183.75">
      <c r="A104" s="23" t="s">
        <v>176</v>
      </c>
      <c r="B104" s="22" t="s">
        <v>177</v>
      </c>
      <c r="C104" s="34">
        <v>22.7</v>
      </c>
      <c r="D104" s="12"/>
      <c r="E104" s="12">
        <f t="shared" si="2"/>
        <v>0</v>
      </c>
    </row>
    <row r="105" spans="1:5" s="7" customFormat="1" ht="183.75">
      <c r="A105" s="23" t="s">
        <v>178</v>
      </c>
      <c r="B105" s="22" t="s">
        <v>179</v>
      </c>
      <c r="C105" s="34">
        <v>5606.5</v>
      </c>
      <c r="D105" s="12">
        <v>1779.8</v>
      </c>
      <c r="E105" s="12">
        <f t="shared" si="2"/>
        <v>31.745295638990456</v>
      </c>
    </row>
    <row r="106" spans="1:5" s="7" customFormat="1" ht="78.75">
      <c r="A106" s="23" t="s">
        <v>180</v>
      </c>
      <c r="B106" s="22" t="s">
        <v>181</v>
      </c>
      <c r="C106" s="34">
        <v>13081.8</v>
      </c>
      <c r="D106" s="12"/>
      <c r="E106" s="12">
        <f t="shared" si="2"/>
        <v>0</v>
      </c>
    </row>
    <row r="107" spans="1:5" s="7" customFormat="1" ht="105">
      <c r="A107" s="23" t="s">
        <v>182</v>
      </c>
      <c r="B107" s="22" t="s">
        <v>183</v>
      </c>
      <c r="C107" s="34">
        <v>3737.7</v>
      </c>
      <c r="D107" s="12">
        <v>889.9</v>
      </c>
      <c r="E107" s="12">
        <f t="shared" si="2"/>
        <v>23.808759397490437</v>
      </c>
    </row>
    <row r="108" spans="1:5" s="7" customFormat="1" ht="26.25">
      <c r="A108" s="11" t="s">
        <v>184</v>
      </c>
      <c r="B108" s="9" t="s">
        <v>185</v>
      </c>
      <c r="C108" s="39">
        <f>C110+C115+C117+C116</f>
        <v>118207.63</v>
      </c>
      <c r="D108" s="10">
        <f>D110+D115+D116+D117</f>
        <v>66122.5</v>
      </c>
      <c r="E108" s="10">
        <f t="shared" si="2"/>
        <v>55.937590492255026</v>
      </c>
    </row>
    <row r="109" spans="1:5" s="25" customFormat="1" ht="26.25" hidden="1" customHeight="1">
      <c r="A109" s="23"/>
      <c r="B109" s="21"/>
      <c r="C109" s="35"/>
      <c r="D109" s="24"/>
      <c r="E109" s="10" t="e">
        <f t="shared" si="2"/>
        <v>#DIV/0!</v>
      </c>
    </row>
    <row r="110" spans="1:5" s="25" customFormat="1" ht="36" customHeight="1">
      <c r="A110" s="23"/>
      <c r="B110" s="21" t="s">
        <v>186</v>
      </c>
      <c r="C110" s="35">
        <v>587.20000000000005</v>
      </c>
      <c r="D110" s="24">
        <f>SUM(D112:D114)</f>
        <v>587.1</v>
      </c>
      <c r="E110" s="12">
        <f t="shared" si="2"/>
        <v>99.982970027247958</v>
      </c>
    </row>
    <row r="111" spans="1:5" s="25" customFormat="1" ht="36" customHeight="1">
      <c r="A111" s="23"/>
      <c r="B111" s="21" t="s">
        <v>187</v>
      </c>
      <c r="C111" s="35"/>
      <c r="D111" s="24"/>
      <c r="E111" s="12"/>
    </row>
    <row r="112" spans="1:5" s="25" customFormat="1" ht="372" customHeight="1">
      <c r="A112" s="23"/>
      <c r="B112" s="22" t="s">
        <v>188</v>
      </c>
      <c r="C112" s="35"/>
      <c r="D112" s="24">
        <v>65.2</v>
      </c>
      <c r="E112" s="12"/>
    </row>
    <row r="113" spans="1:5" s="25" customFormat="1" ht="405.75" customHeight="1">
      <c r="A113" s="23"/>
      <c r="B113" s="22" t="s">
        <v>189</v>
      </c>
      <c r="C113" s="35"/>
      <c r="D113" s="24">
        <v>116.9</v>
      </c>
      <c r="E113" s="12"/>
    </row>
    <row r="114" spans="1:5" s="25" customFormat="1" ht="320.25" customHeight="1">
      <c r="A114" s="23"/>
      <c r="B114" s="22" t="s">
        <v>190</v>
      </c>
      <c r="C114" s="35"/>
      <c r="D114" s="24">
        <v>405</v>
      </c>
      <c r="E114" s="12"/>
    </row>
    <row r="115" spans="1:5" s="25" customFormat="1" ht="60" customHeight="1">
      <c r="A115" s="23"/>
      <c r="B115" s="22" t="s">
        <v>191</v>
      </c>
      <c r="C115" s="35">
        <v>470.3</v>
      </c>
      <c r="D115" s="24"/>
      <c r="E115" s="12">
        <f t="shared" si="2"/>
        <v>0</v>
      </c>
    </row>
    <row r="116" spans="1:5" s="25" customFormat="1" ht="156" customHeight="1">
      <c r="A116" s="23" t="s">
        <v>192</v>
      </c>
      <c r="B116" s="22" t="s">
        <v>193</v>
      </c>
      <c r="C116" s="34">
        <v>51614.73</v>
      </c>
      <c r="D116" s="24"/>
      <c r="E116" s="12">
        <f t="shared" si="2"/>
        <v>0</v>
      </c>
    </row>
    <row r="117" spans="1:5" s="25" customFormat="1" ht="53.25" customHeight="1">
      <c r="A117" s="23"/>
      <c r="B117" s="15" t="s">
        <v>194</v>
      </c>
      <c r="C117" s="12">
        <f>SUM(C118:C120)</f>
        <v>65535.4</v>
      </c>
      <c r="D117" s="12">
        <f>SUM(D118:D120)</f>
        <v>65535.4</v>
      </c>
      <c r="E117" s="12">
        <f t="shared" si="2"/>
        <v>100</v>
      </c>
    </row>
    <row r="118" spans="1:5" s="25" customFormat="1" ht="52.5">
      <c r="A118" s="23"/>
      <c r="B118" s="22" t="s">
        <v>195</v>
      </c>
      <c r="C118" s="24">
        <v>3294</v>
      </c>
      <c r="D118" s="24">
        <v>3294</v>
      </c>
      <c r="E118" s="12">
        <f>D118/C118*100</f>
        <v>100</v>
      </c>
    </row>
    <row r="119" spans="1:5" s="25" customFormat="1" ht="110.25" customHeight="1">
      <c r="A119" s="23"/>
      <c r="B119" s="22" t="s">
        <v>196</v>
      </c>
      <c r="C119" s="24">
        <v>12241.4</v>
      </c>
      <c r="D119" s="24">
        <v>12241.4</v>
      </c>
      <c r="E119" s="12">
        <f>D119/C119*100</f>
        <v>100</v>
      </c>
    </row>
    <row r="120" spans="1:5" s="25" customFormat="1" ht="52.5">
      <c r="A120" s="23"/>
      <c r="B120" s="22" t="s">
        <v>197</v>
      </c>
      <c r="C120" s="24">
        <v>50000</v>
      </c>
      <c r="D120" s="24">
        <v>50000</v>
      </c>
      <c r="E120" s="12">
        <f>D120/C120*100</f>
        <v>100</v>
      </c>
    </row>
    <row r="121" spans="1:5" s="25" customFormat="1" ht="51.75">
      <c r="A121" s="40" t="s">
        <v>198</v>
      </c>
      <c r="B121" s="41" t="s">
        <v>199</v>
      </c>
      <c r="C121" s="42">
        <v>1609.3</v>
      </c>
      <c r="D121" s="10"/>
      <c r="E121" s="12">
        <f>D121/C121*100</f>
        <v>0</v>
      </c>
    </row>
    <row r="122" spans="1:5" s="25" customFormat="1" ht="77.25">
      <c r="A122" s="11" t="s">
        <v>200</v>
      </c>
      <c r="B122" s="13" t="s">
        <v>201</v>
      </c>
      <c r="C122" s="10">
        <v>-6387.8</v>
      </c>
      <c r="D122" s="10">
        <v>-6387.8</v>
      </c>
      <c r="E122" s="12">
        <f>D122/C122*100</f>
        <v>100</v>
      </c>
    </row>
    <row r="123" spans="1:5" s="7" customFormat="1" ht="39" customHeight="1">
      <c r="A123" s="8"/>
      <c r="B123" s="9" t="s">
        <v>202</v>
      </c>
      <c r="C123" s="10">
        <f>C49+C50</f>
        <v>2877561.93</v>
      </c>
      <c r="D123" s="10">
        <f>D49+D50</f>
        <v>931950.1</v>
      </c>
      <c r="E123" s="10">
        <f t="shared" si="2"/>
        <v>32.386795581494226</v>
      </c>
    </row>
    <row r="124" spans="1:5" s="7" customFormat="1" ht="26.25" customHeight="1"/>
    <row r="125" spans="1:5" s="7" customFormat="1" ht="26.25" customHeight="1"/>
    <row r="126" spans="1:5" s="7" customFormat="1" ht="26.25" customHeight="1">
      <c r="B126" s="7" t="s">
        <v>203</v>
      </c>
      <c r="D126" s="7" t="s">
        <v>204</v>
      </c>
    </row>
  </sheetData>
  <mergeCells count="2">
    <mergeCell ref="A1:E1"/>
    <mergeCell ref="A2:E2"/>
  </mergeCells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  <rowBreaks count="6" manualBreakCount="6">
    <brk id="32" max="4" man="1"/>
    <brk id="61" max="4" man="1"/>
    <brk id="83" max="4" man="1"/>
    <brk id="97" max="4" man="1"/>
    <brk id="107" max="4" man="1"/>
    <brk id="1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</vt:lpstr>
      <vt:lpstr>май!Область_печати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saharova</dc:creator>
  <cp:lastModifiedBy>saharova</cp:lastModifiedBy>
  <dcterms:created xsi:type="dcterms:W3CDTF">2019-06-06T04:44:46Z</dcterms:created>
  <dcterms:modified xsi:type="dcterms:W3CDTF">2019-06-06T05:01:59Z</dcterms:modified>
</cp:coreProperties>
</file>